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265" windowHeight="6030" activeTab="1"/>
  </bookViews>
  <sheets>
    <sheet name="DATOS 1" sheetId="1" r:id="rId1"/>
    <sheet name="DATOS 2" sheetId="2" r:id="rId2"/>
    <sheet name="LIQUIDACION" sheetId="3" r:id="rId3"/>
    <sheet name="LIQUIDACION (2)" sheetId="4" r:id="rId4"/>
    <sheet name="Graficos" sheetId="5" r:id="rId5"/>
  </sheets>
  <definedNames/>
  <calcPr fullCalcOnLoad="1"/>
</workbook>
</file>

<file path=xl/sharedStrings.xml><?xml version="1.0" encoding="utf-8"?>
<sst xmlns="http://schemas.openxmlformats.org/spreadsheetml/2006/main" count="181" uniqueCount="96">
  <si>
    <t>Indefinido</t>
  </si>
  <si>
    <t>Quincenal</t>
  </si>
  <si>
    <t>Fecha inicio Cesantias fecha de terminacion</t>
  </si>
  <si>
    <t>Fecha inicio prima servicio   fecha de terminacion</t>
  </si>
  <si>
    <t>Fecha inicio vacaciones    fecha de terminacion</t>
  </si>
  <si>
    <t>Primer dia del año, o fecha de inicio de contrato para los que iniciaron despues</t>
  </si>
  <si>
    <t>Primer dia del semestre, o fecha de inicio de contrato para los que iniciaron despues</t>
  </si>
  <si>
    <t>Dia de ultimas vacaciones o fecha de inicio de contrato</t>
  </si>
  <si>
    <t>PILSEN</t>
  </si>
  <si>
    <t>AGUILA</t>
  </si>
  <si>
    <t xml:space="preserve"> </t>
  </si>
  <si>
    <t>EJERCICIO FINAL DE EXCEL</t>
  </si>
  <si>
    <t>1.</t>
  </si>
  <si>
    <t xml:space="preserve">La compañía le ordena hacer la liquidacion definitiva de los siguientes empleados: </t>
  </si>
  <si>
    <t>Alvarez Mesa Gustavo Adolfo</t>
  </si>
  <si>
    <t>C.C.</t>
  </si>
  <si>
    <t>Conductor</t>
  </si>
  <si>
    <t>Salario Base:</t>
  </si>
  <si>
    <t>Cargo:</t>
  </si>
  <si>
    <t>Tipo Contrato:</t>
  </si>
  <si>
    <t>Fecha de inicio:</t>
  </si>
  <si>
    <t>Septiembre 15 de 2002</t>
  </si>
  <si>
    <t>Fecha de terminación:</t>
  </si>
  <si>
    <t>Hoy.</t>
  </si>
  <si>
    <t>Período de liquidación nomina:</t>
  </si>
  <si>
    <t>Cárdenas Arzuaga Marcela Sofía</t>
  </si>
  <si>
    <t>72,789,456</t>
  </si>
  <si>
    <t>27,369,753</t>
  </si>
  <si>
    <t>Secretaria</t>
  </si>
  <si>
    <t>Inferior 1 año</t>
  </si>
  <si>
    <t>Diciembre 15 de 2001</t>
  </si>
  <si>
    <t>Octubre 30 de 2002</t>
  </si>
  <si>
    <t xml:space="preserve">Rodríguez Pinzón Plutarco </t>
  </si>
  <si>
    <t>4,023,000</t>
  </si>
  <si>
    <t>Vigilante</t>
  </si>
  <si>
    <t>Fijo 1 año</t>
  </si>
  <si>
    <t>Noviembre 01 de 2001</t>
  </si>
  <si>
    <t>Noviembre 01 de 2002</t>
  </si>
  <si>
    <t>* Al empleado Plutarco Rodríguez nunca se le cancelaron vaciones</t>
  </si>
  <si>
    <t>Nombre del Empleado:</t>
  </si>
  <si>
    <t>Tipo de Contrato:</t>
  </si>
  <si>
    <t>Salario Básico Mensual:</t>
  </si>
  <si>
    <t>Salario Promedio Mensual:</t>
  </si>
  <si>
    <t>Sistema para las Cesantias:</t>
  </si>
  <si>
    <t>Fecha Inicio Contrato:</t>
  </si>
  <si>
    <t>Fecha ara la  Terminación:</t>
  </si>
  <si>
    <t>Fecha de Terminaciòn:</t>
  </si>
  <si>
    <t>Fecha Inicio Cesantias:</t>
  </si>
  <si>
    <t>Fecha Inicio Prima Servicio:</t>
  </si>
  <si>
    <t>Fecha Inicio Para Vacaciones:</t>
  </si>
  <si>
    <t>Días Salario:</t>
  </si>
  <si>
    <t>Días Cesantias:</t>
  </si>
  <si>
    <t>Días Intereses Cesantías:</t>
  </si>
  <si>
    <t>Días Prima Servicio:</t>
  </si>
  <si>
    <t>Días Vacaciones:</t>
  </si>
  <si>
    <t>LIQUIDACION DEFINITIVA</t>
  </si>
  <si>
    <t>DATOS</t>
  </si>
  <si>
    <t>TOTAL LIQUIDACION:</t>
  </si>
  <si>
    <t>Valor Salarios:</t>
  </si>
  <si>
    <t>Valor Subsidio Transporte:</t>
  </si>
  <si>
    <t>E.P.S.:</t>
  </si>
  <si>
    <t>Pensiones:</t>
  </si>
  <si>
    <t>Valor Cesantías:</t>
  </si>
  <si>
    <t>Valor Intereses Cesantías:</t>
  </si>
  <si>
    <t>Valor Prima de Servicios:</t>
  </si>
  <si>
    <t>Valor Vacaciones:</t>
  </si>
  <si>
    <t>SBM+SUB TRANS *Aplicar formula para calcular si hay subsidio o no.</t>
  </si>
  <si>
    <t>Aplicar formula HOY</t>
  </si>
  <si>
    <t>2.</t>
  </si>
  <si>
    <t xml:space="preserve">Las ventas de Cerveza durante el tercer semestre en las tres principales ciudades </t>
  </si>
  <si>
    <t>se dieron así:</t>
  </si>
  <si>
    <t>MEDELLIN</t>
  </si>
  <si>
    <t>AGOSTO</t>
  </si>
  <si>
    <t>CLUB COLOMBIA</t>
  </si>
  <si>
    <t>SEPTIEMBRE</t>
  </si>
  <si>
    <t>MES / MARCA</t>
  </si>
  <si>
    <t>BARRANQUILLA</t>
  </si>
  <si>
    <t>CALI</t>
  </si>
  <si>
    <t>Las ventas para el último trimestre del año se proyectan así:</t>
  </si>
  <si>
    <t>JULIO</t>
  </si>
  <si>
    <t>OCTUBRE:</t>
  </si>
  <si>
    <t>9,95% Mayores que la suma de julio-agosto menos septiembre</t>
  </si>
  <si>
    <t>NOVIEMBRE:</t>
  </si>
  <si>
    <t>Si el promedio del trimestre anterior es superior a 675000</t>
  </si>
  <si>
    <t xml:space="preserve">Las ventas aumentarán en un 12,45%, pero si el promedio es menor o igual </t>
  </si>
  <si>
    <t>aumentán en un 10,23%</t>
  </si>
  <si>
    <t>DICIEMBRE:</t>
  </si>
  <si>
    <t xml:space="preserve">Un 25,96% mayores que la proyeccion para noviembre </t>
  </si>
  <si>
    <t>Notas:</t>
  </si>
  <si>
    <t>La Cerveza Aguila en Barranquilla, la Pilsen en medellín y la Club en Cali</t>
  </si>
  <si>
    <t>Siempre desbordaran la proyeccion de diembre en 0,23%</t>
  </si>
  <si>
    <t>Calcule la venta total por mes, trimeste y semestre por cada tipo de cerveza</t>
  </si>
  <si>
    <t>Calcule la proyeccion de ventas de cada cerveza para el último trimeste por Ciudad</t>
  </si>
  <si>
    <t>Calcule la venta total de uniodades por mes, trimeste y semestre, para cada tipo y ciudad</t>
  </si>
  <si>
    <t>Calcule el desbordamiento de la proyeccion en unidades y cajas.</t>
  </si>
  <si>
    <t>La ventas estan registradas en cajas de 30 por 24 unidades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</si>
</sst>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240A]dddd\,\ dd&quot; de &quot;mmmm&quot; de &quot;yyyy"/>
    <numFmt numFmtId="181" formatCode="[$-240A]d&quot; de &quot;mmmm&quot; de &quot;yyyy;@"/>
    <numFmt numFmtId="182" formatCode="[$-F800]dddd\,\ mmmm\ dd\,\ yyyy"/>
    <numFmt numFmtId="183" formatCode="#,##0.0"/>
    <numFmt numFmtId="184" formatCode="&quot;$&quot;\ #,##0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medium"/>
      <top style="thick"/>
      <bottom style="thin"/>
    </border>
    <border>
      <left style="medium"/>
      <right style="thick"/>
      <top style="thick"/>
      <bottom style="thin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medium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7">
    <xf numFmtId="0" fontId="0" fillId="0" borderId="0" xfId="0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4" fontId="0" fillId="0" borderId="12" xfId="0" applyNumberForma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1" fontId="0" fillId="0" borderId="16" xfId="0" applyNumberFormat="1" applyBorder="1" applyAlignment="1">
      <alignment horizontal="left"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181" fontId="4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3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AGUILA Vs. JULIO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25"/>
          <c:y val="0.26875"/>
          <c:w val="0.60375"/>
          <c:h val="0.47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(Graficos!$A$3,Graficos!$A$9,Graficos!$A$15)</c:f>
              <c:strCache/>
            </c:strRef>
          </c:cat>
          <c:val>
            <c:numRef>
              <c:f>(Graficos!$B$5,Graficos!$B$11,Graficos!$B$17)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45"/>
          <c:y val="0.85475"/>
          <c:w val="0.7762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</xdr:row>
      <xdr:rowOff>0</xdr:rowOff>
    </xdr:from>
    <xdr:to>
      <xdr:col>8</xdr:col>
      <xdr:colOff>676275</xdr:colOff>
      <xdr:row>12</xdr:row>
      <xdr:rowOff>57150</xdr:rowOff>
    </xdr:to>
    <xdr:graphicFrame>
      <xdr:nvGraphicFramePr>
        <xdr:cNvPr id="1" name="Chart 1"/>
        <xdr:cNvGraphicFramePr/>
      </xdr:nvGraphicFramePr>
      <xdr:xfrm>
        <a:off x="3429000" y="333375"/>
        <a:ext cx="36195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25">
      <selection activeCell="B39" sqref="B39"/>
    </sheetView>
  </sheetViews>
  <sheetFormatPr defaultColWidth="11.421875" defaultRowHeight="12.75"/>
  <cols>
    <col min="1" max="1" width="2.00390625" style="0" bestFit="1" customWidth="1"/>
    <col min="2" max="2" width="26.57421875" style="0" customWidth="1"/>
    <col min="3" max="3" width="20.140625" style="0" customWidth="1"/>
  </cols>
  <sheetData>
    <row r="1" ht="15.75">
      <c r="B1" s="5" t="s">
        <v>11</v>
      </c>
    </row>
    <row r="3" spans="1:2" ht="12.75">
      <c r="A3" t="s">
        <v>12</v>
      </c>
      <c r="B3" t="s">
        <v>13</v>
      </c>
    </row>
    <row r="4" ht="13.5" thickBot="1"/>
    <row r="5" spans="2:4" ht="14.25" thickBot="1" thickTop="1">
      <c r="B5" s="39" t="s">
        <v>14</v>
      </c>
      <c r="C5" s="40"/>
      <c r="D5" s="6"/>
    </row>
    <row r="6" spans="2:3" ht="12.75">
      <c r="B6" s="12" t="s">
        <v>15</v>
      </c>
      <c r="C6" s="13" t="s">
        <v>26</v>
      </c>
    </row>
    <row r="7" spans="2:3" ht="12.75">
      <c r="B7" s="7" t="s">
        <v>18</v>
      </c>
      <c r="C7" s="8" t="s">
        <v>16</v>
      </c>
    </row>
    <row r="8" spans="2:3" ht="12.75">
      <c r="B8" s="7" t="s">
        <v>17</v>
      </c>
      <c r="C8" s="9">
        <v>450000</v>
      </c>
    </row>
    <row r="9" spans="2:3" ht="12.75">
      <c r="B9" s="7" t="s">
        <v>19</v>
      </c>
      <c r="C9" s="8" t="s">
        <v>0</v>
      </c>
    </row>
    <row r="10" spans="2:3" ht="12.75">
      <c r="B10" s="7" t="s">
        <v>20</v>
      </c>
      <c r="C10" s="8" t="s">
        <v>21</v>
      </c>
    </row>
    <row r="11" spans="2:3" ht="12.75">
      <c r="B11" s="7" t="s">
        <v>22</v>
      </c>
      <c r="C11" s="8" t="s">
        <v>23</v>
      </c>
    </row>
    <row r="12" spans="2:3" ht="13.5" thickBot="1">
      <c r="B12" s="10" t="s">
        <v>24</v>
      </c>
      <c r="C12" s="11" t="s">
        <v>1</v>
      </c>
    </row>
    <row r="13" ht="14.25" thickBot="1" thickTop="1"/>
    <row r="14" spans="2:3" ht="14.25" thickBot="1" thickTop="1">
      <c r="B14" s="39" t="s">
        <v>25</v>
      </c>
      <c r="C14" s="40"/>
    </row>
    <row r="15" spans="2:3" ht="12.75">
      <c r="B15" s="12" t="s">
        <v>15</v>
      </c>
      <c r="C15" s="14" t="s">
        <v>27</v>
      </c>
    </row>
    <row r="16" spans="2:3" ht="12.75">
      <c r="B16" s="7" t="s">
        <v>18</v>
      </c>
      <c r="C16" s="8" t="s">
        <v>28</v>
      </c>
    </row>
    <row r="17" spans="2:3" ht="12.75">
      <c r="B17" s="7" t="s">
        <v>17</v>
      </c>
      <c r="C17" s="9">
        <v>380000</v>
      </c>
    </row>
    <row r="18" spans="2:3" ht="12.75">
      <c r="B18" s="7" t="s">
        <v>19</v>
      </c>
      <c r="C18" s="8" t="s">
        <v>29</v>
      </c>
    </row>
    <row r="19" spans="2:3" ht="12.75">
      <c r="B19" s="7" t="s">
        <v>20</v>
      </c>
      <c r="C19" s="8" t="s">
        <v>30</v>
      </c>
    </row>
    <row r="20" spans="2:3" ht="12.75">
      <c r="B20" s="7" t="s">
        <v>22</v>
      </c>
      <c r="C20" s="8" t="s">
        <v>31</v>
      </c>
    </row>
    <row r="21" spans="2:3" ht="13.5" thickBot="1">
      <c r="B21" s="10" t="s">
        <v>24</v>
      </c>
      <c r="C21" s="11" t="s">
        <v>1</v>
      </c>
    </row>
    <row r="22" ht="14.25" thickBot="1" thickTop="1"/>
    <row r="23" spans="2:3" ht="14.25" thickBot="1" thickTop="1">
      <c r="B23" s="39" t="s">
        <v>32</v>
      </c>
      <c r="C23" s="40"/>
    </row>
    <row r="24" spans="2:3" ht="12.75">
      <c r="B24" s="12" t="s">
        <v>15</v>
      </c>
      <c r="C24" s="14" t="s">
        <v>33</v>
      </c>
    </row>
    <row r="25" spans="2:5" ht="12.75">
      <c r="B25" s="7" t="s">
        <v>18</v>
      </c>
      <c r="C25" s="8" t="s">
        <v>34</v>
      </c>
      <c r="E25" t="s">
        <v>10</v>
      </c>
    </row>
    <row r="26" spans="2:3" ht="12.75">
      <c r="B26" s="7" t="s">
        <v>17</v>
      </c>
      <c r="C26" s="9">
        <v>400000</v>
      </c>
    </row>
    <row r="27" spans="2:3" ht="12.75">
      <c r="B27" s="7" t="s">
        <v>19</v>
      </c>
      <c r="C27" s="8" t="s">
        <v>35</v>
      </c>
    </row>
    <row r="28" spans="2:3" ht="12.75">
      <c r="B28" s="7" t="s">
        <v>20</v>
      </c>
      <c r="C28" s="8" t="s">
        <v>36</v>
      </c>
    </row>
    <row r="29" spans="2:3" ht="12.75">
      <c r="B29" s="7" t="s">
        <v>22</v>
      </c>
      <c r="C29" s="8" t="s">
        <v>37</v>
      </c>
    </row>
    <row r="30" spans="2:3" ht="13.5" thickBot="1">
      <c r="B30" s="10" t="s">
        <v>24</v>
      </c>
      <c r="C30" s="11" t="s">
        <v>1</v>
      </c>
    </row>
    <row r="31" ht="13.5" thickTop="1"/>
    <row r="33" ht="12.75">
      <c r="B33" t="s">
        <v>38</v>
      </c>
    </row>
  </sheetData>
  <sheetProtection/>
  <mergeCells count="3">
    <mergeCell ref="B5:C5"/>
    <mergeCell ref="B14:C14"/>
    <mergeCell ref="B23:C2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5"/>
  <sheetViews>
    <sheetView tabSelected="1" zoomScalePageLayoutView="0" workbookViewId="0" topLeftCell="A1">
      <selection activeCell="B8" sqref="B8:E24"/>
    </sheetView>
  </sheetViews>
  <sheetFormatPr defaultColWidth="11.421875" defaultRowHeight="12.75"/>
  <cols>
    <col min="1" max="1" width="2.57421875" style="0" customWidth="1"/>
    <col min="2" max="2" width="13.140625" style="0" customWidth="1"/>
    <col min="4" max="4" width="16.28125" style="0" bestFit="1" customWidth="1"/>
  </cols>
  <sheetData>
    <row r="5" spans="1:2" ht="12.75">
      <c r="A5" t="s">
        <v>68</v>
      </c>
      <c r="B5" t="s">
        <v>69</v>
      </c>
    </row>
    <row r="6" ht="12.75">
      <c r="B6" t="s">
        <v>70</v>
      </c>
    </row>
    <row r="7" ht="13.5" thickBot="1"/>
    <row r="8" spans="2:5" ht="16.5" thickBot="1" thickTop="1">
      <c r="B8" s="41" t="s">
        <v>71</v>
      </c>
      <c r="C8" s="42"/>
      <c r="D8" s="42"/>
      <c r="E8" s="43"/>
    </row>
    <row r="9" spans="2:5" ht="13.5" thickBot="1">
      <c r="B9" s="32" t="s">
        <v>75</v>
      </c>
      <c r="C9" s="33" t="s">
        <v>9</v>
      </c>
      <c r="D9" s="33" t="s">
        <v>73</v>
      </c>
      <c r="E9" s="34" t="s">
        <v>8</v>
      </c>
    </row>
    <row r="10" spans="2:5" ht="13.5" thickBot="1">
      <c r="B10" s="35" t="s">
        <v>79</v>
      </c>
      <c r="C10" s="28">
        <v>270500</v>
      </c>
      <c r="D10" s="28">
        <v>158478</v>
      </c>
      <c r="E10" s="29">
        <v>485324</v>
      </c>
    </row>
    <row r="11" spans="2:5" ht="13.5" thickBot="1">
      <c r="B11" s="35" t="s">
        <v>72</v>
      </c>
      <c r="C11" s="28">
        <v>320147</v>
      </c>
      <c r="D11" s="28">
        <v>257456</v>
      </c>
      <c r="E11" s="29">
        <v>501478</v>
      </c>
    </row>
    <row r="12" spans="2:5" ht="13.5" thickBot="1">
      <c r="B12" s="36" t="s">
        <v>74</v>
      </c>
      <c r="C12" s="30">
        <v>335456</v>
      </c>
      <c r="D12" s="30">
        <v>298753</v>
      </c>
      <c r="E12" s="31">
        <v>515236</v>
      </c>
    </row>
    <row r="13" ht="14.25" thickBot="1" thickTop="1"/>
    <row r="14" spans="2:5" ht="16.5" thickBot="1" thickTop="1">
      <c r="B14" s="41" t="s">
        <v>76</v>
      </c>
      <c r="C14" s="42"/>
      <c r="D14" s="42"/>
      <c r="E14" s="43"/>
    </row>
    <row r="15" spans="2:5" ht="13.5" thickBot="1">
      <c r="B15" s="32" t="s">
        <v>75</v>
      </c>
      <c r="C15" s="33" t="s">
        <v>9</v>
      </c>
      <c r="D15" s="33" t="s">
        <v>73</v>
      </c>
      <c r="E15" s="34" t="s">
        <v>8</v>
      </c>
    </row>
    <row r="16" spans="2:5" ht="13.5" thickBot="1">
      <c r="B16" s="35" t="s">
        <v>79</v>
      </c>
      <c r="C16" s="28">
        <v>309369</v>
      </c>
      <c r="D16" s="28">
        <v>257456</v>
      </c>
      <c r="E16" s="29">
        <v>9852</v>
      </c>
    </row>
    <row r="17" spans="2:5" ht="13.5" thickBot="1">
      <c r="B17" s="35" t="s">
        <v>72</v>
      </c>
      <c r="C17" s="28">
        <v>328147</v>
      </c>
      <c r="D17" s="28">
        <v>295789</v>
      </c>
      <c r="E17" s="29">
        <v>11365</v>
      </c>
    </row>
    <row r="18" spans="2:5" ht="13.5" thickBot="1">
      <c r="B18" s="36" t="s">
        <v>74</v>
      </c>
      <c r="C18" s="30">
        <v>402789</v>
      </c>
      <c r="D18" s="30">
        <v>320478</v>
      </c>
      <c r="E18" s="31">
        <v>15000</v>
      </c>
    </row>
    <row r="19" ht="14.25" thickBot="1" thickTop="1"/>
    <row r="20" spans="2:5" ht="16.5" thickBot="1" thickTop="1">
      <c r="B20" s="41" t="s">
        <v>77</v>
      </c>
      <c r="C20" s="42"/>
      <c r="D20" s="42"/>
      <c r="E20" s="43"/>
    </row>
    <row r="21" spans="2:7" ht="13.5" thickBot="1">
      <c r="B21" s="32" t="s">
        <v>75</v>
      </c>
      <c r="C21" s="33" t="s">
        <v>9</v>
      </c>
      <c r="D21" s="33" t="s">
        <v>73</v>
      </c>
      <c r="E21" s="34" t="s">
        <v>8</v>
      </c>
      <c r="G21" t="s">
        <v>10</v>
      </c>
    </row>
    <row r="22" spans="2:5" ht="13.5" thickBot="1">
      <c r="B22" s="35" t="s">
        <v>79</v>
      </c>
      <c r="C22" s="28">
        <v>189258</v>
      </c>
      <c r="D22" s="28">
        <v>179369</v>
      </c>
      <c r="E22" s="29">
        <v>85236</v>
      </c>
    </row>
    <row r="23" spans="2:5" ht="13.5" thickBot="1">
      <c r="B23" s="35" t="s">
        <v>72</v>
      </c>
      <c r="C23" s="28">
        <v>205789</v>
      </c>
      <c r="D23" s="28">
        <v>198741</v>
      </c>
      <c r="E23" s="29">
        <v>94258</v>
      </c>
    </row>
    <row r="24" spans="2:5" ht="13.5" thickBot="1">
      <c r="B24" s="36" t="s">
        <v>74</v>
      </c>
      <c r="C24" s="30">
        <v>256241</v>
      </c>
      <c r="D24" s="30">
        <v>235780</v>
      </c>
      <c r="E24" s="31">
        <v>101303</v>
      </c>
    </row>
    <row r="25" ht="13.5" thickTop="1"/>
    <row r="27" ht="12.75">
      <c r="B27" s="37" t="s">
        <v>78</v>
      </c>
    </row>
    <row r="29" spans="2:3" ht="12.75">
      <c r="B29" s="38" t="s">
        <v>80</v>
      </c>
      <c r="C29" t="s">
        <v>81</v>
      </c>
    </row>
    <row r="31" spans="2:3" ht="12.75">
      <c r="B31" s="38" t="s">
        <v>82</v>
      </c>
      <c r="C31" t="s">
        <v>83</v>
      </c>
    </row>
    <row r="32" ht="12.75">
      <c r="C32" t="s">
        <v>84</v>
      </c>
    </row>
    <row r="33" ht="12.75">
      <c r="C33" t="s">
        <v>85</v>
      </c>
    </row>
    <row r="35" spans="2:3" ht="12.75">
      <c r="B35" s="38" t="s">
        <v>86</v>
      </c>
      <c r="C35" t="s">
        <v>87</v>
      </c>
    </row>
    <row r="38" spans="2:3" ht="12.75">
      <c r="B38" s="38" t="s">
        <v>88</v>
      </c>
      <c r="C38" t="s">
        <v>89</v>
      </c>
    </row>
    <row r="39" ht="12.75">
      <c r="C39" t="s">
        <v>90</v>
      </c>
    </row>
    <row r="40" ht="12.75">
      <c r="C40" t="s">
        <v>95</v>
      </c>
    </row>
    <row r="42" ht="12.75">
      <c r="B42" t="s">
        <v>92</v>
      </c>
    </row>
    <row r="43" ht="12.75">
      <c r="B43" t="s">
        <v>91</v>
      </c>
    </row>
    <row r="44" ht="12.75">
      <c r="B44" t="s">
        <v>93</v>
      </c>
    </row>
    <row r="45" ht="12.75">
      <c r="B45" t="s">
        <v>94</v>
      </c>
    </row>
  </sheetData>
  <sheetProtection/>
  <mergeCells count="3">
    <mergeCell ref="B8:E8"/>
    <mergeCell ref="B14:E14"/>
    <mergeCell ref="B20:E20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E60"/>
  <sheetViews>
    <sheetView zoomScale="75" zoomScaleNormal="75" zoomScalePageLayoutView="0" workbookViewId="0" topLeftCell="A1">
      <selection activeCell="C21" sqref="C21"/>
    </sheetView>
  </sheetViews>
  <sheetFormatPr defaultColWidth="11.421875" defaultRowHeight="12.75"/>
  <cols>
    <col min="1" max="1" width="27.140625" style="0" customWidth="1"/>
    <col min="2" max="2" width="28.57421875" style="0" customWidth="1"/>
    <col min="3" max="3" width="21.00390625" style="0" bestFit="1" customWidth="1"/>
    <col min="5" max="5" width="17.140625" style="0" bestFit="1" customWidth="1"/>
  </cols>
  <sheetData>
    <row r="4" spans="1:2" ht="15.75" thickBot="1">
      <c r="A4" s="46" t="s">
        <v>56</v>
      </c>
      <c r="B4" s="46"/>
    </row>
    <row r="5" spans="1:2" ht="15" thickTop="1">
      <c r="A5" s="15" t="s">
        <v>39</v>
      </c>
      <c r="B5" s="16"/>
    </row>
    <row r="6" spans="1:2" ht="14.25">
      <c r="A6" s="17" t="s">
        <v>40</v>
      </c>
      <c r="B6" s="18"/>
    </row>
    <row r="7" spans="1:2" ht="14.25">
      <c r="A7" s="17" t="s">
        <v>41</v>
      </c>
      <c r="B7" s="18"/>
    </row>
    <row r="8" spans="1:2" ht="14.25">
      <c r="A8" s="17" t="s">
        <v>42</v>
      </c>
      <c r="B8" s="18"/>
    </row>
    <row r="9" spans="1:2" ht="14.25">
      <c r="A9" s="17" t="s">
        <v>43</v>
      </c>
      <c r="B9" s="18"/>
    </row>
    <row r="10" spans="1:5" ht="14.25">
      <c r="A10" s="17" t="s">
        <v>44</v>
      </c>
      <c r="B10" s="19"/>
      <c r="E10" s="2"/>
    </row>
    <row r="11" spans="1:2" ht="14.25">
      <c r="A11" s="17" t="s">
        <v>45</v>
      </c>
      <c r="B11" s="19"/>
    </row>
    <row r="12" spans="1:3" ht="14.25">
      <c r="A12" s="17" t="s">
        <v>46</v>
      </c>
      <c r="B12" s="19"/>
      <c r="C12" s="4"/>
    </row>
    <row r="13" spans="1:2" ht="14.25">
      <c r="A13" s="17" t="s">
        <v>47</v>
      </c>
      <c r="B13" s="19"/>
    </row>
    <row r="14" spans="1:2" ht="14.25">
      <c r="A14" s="17" t="s">
        <v>48</v>
      </c>
      <c r="B14" s="19"/>
    </row>
    <row r="15" spans="1:2" ht="14.25">
      <c r="A15" s="17" t="s">
        <v>49</v>
      </c>
      <c r="B15" s="19"/>
    </row>
    <row r="16" spans="1:2" ht="14.25">
      <c r="A16" s="17" t="s">
        <v>50</v>
      </c>
      <c r="B16" s="18"/>
    </row>
    <row r="17" spans="1:3" ht="14.25">
      <c r="A17" s="17" t="s">
        <v>51</v>
      </c>
      <c r="B17" s="18"/>
      <c r="C17" s="1"/>
    </row>
    <row r="18" spans="1:3" ht="14.25">
      <c r="A18" s="17" t="s">
        <v>52</v>
      </c>
      <c r="B18" s="18"/>
      <c r="C18" s="1"/>
    </row>
    <row r="19" spans="1:2" ht="14.25">
      <c r="A19" s="17" t="s">
        <v>53</v>
      </c>
      <c r="B19" s="18"/>
    </row>
    <row r="20" spans="1:3" ht="13.5" thickBot="1">
      <c r="A20" s="20" t="s">
        <v>54</v>
      </c>
      <c r="B20" s="21"/>
      <c r="C20" s="1"/>
    </row>
    <row r="21" spans="1:2" ht="13.5" thickTop="1">
      <c r="A21" s="1"/>
      <c r="B21" s="1"/>
    </row>
    <row r="22" spans="1:2" ht="15.75" thickBot="1">
      <c r="A22" s="44" t="s">
        <v>55</v>
      </c>
      <c r="B22" s="44"/>
    </row>
    <row r="23" spans="1:4" ht="13.5" thickTop="1">
      <c r="A23" s="22" t="s">
        <v>58</v>
      </c>
      <c r="B23" s="23"/>
      <c r="D23" s="4"/>
    </row>
    <row r="24" spans="1:2" ht="12.75">
      <c r="A24" s="24" t="s">
        <v>59</v>
      </c>
      <c r="B24" s="25"/>
    </row>
    <row r="25" spans="1:2" ht="12.75">
      <c r="A25" s="24" t="s">
        <v>60</v>
      </c>
      <c r="B25" s="25"/>
    </row>
    <row r="26" spans="1:2" ht="12.75">
      <c r="A26" s="24" t="s">
        <v>61</v>
      </c>
      <c r="B26" s="25"/>
    </row>
    <row r="27" spans="1:2" ht="12.75">
      <c r="A27" s="24" t="s">
        <v>62</v>
      </c>
      <c r="B27" s="25"/>
    </row>
    <row r="28" spans="1:4" ht="12.75">
      <c r="A28" s="24" t="s">
        <v>63</v>
      </c>
      <c r="B28" s="25"/>
      <c r="D28" t="s">
        <v>10</v>
      </c>
    </row>
    <row r="29" spans="1:2" ht="12.75">
      <c r="A29" s="24" t="s">
        <v>64</v>
      </c>
      <c r="B29" s="25"/>
    </row>
    <row r="30" spans="1:2" ht="13.5" thickBot="1">
      <c r="A30" s="20" t="s">
        <v>65</v>
      </c>
      <c r="B30" s="21"/>
    </row>
    <row r="31" spans="1:2" ht="14.25" thickBot="1" thickTop="1">
      <c r="A31" s="1"/>
      <c r="B31" s="3"/>
    </row>
    <row r="32" spans="1:2" ht="13.5" thickBot="1">
      <c r="A32" s="26" t="s">
        <v>57</v>
      </c>
      <c r="B32" s="27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2"/>
    </row>
    <row r="39" spans="1:2" ht="12.75">
      <c r="A39" s="1"/>
      <c r="B39" s="2"/>
    </row>
    <row r="40" spans="1:2" ht="12.75">
      <c r="A40" s="1"/>
      <c r="B40" s="2"/>
    </row>
    <row r="41" spans="1:2" ht="12.75">
      <c r="A41" s="1"/>
      <c r="B41" s="2"/>
    </row>
    <row r="42" spans="1:2" ht="12.75">
      <c r="A42" s="1"/>
      <c r="B42" s="2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45"/>
      <c r="B50" s="45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3.5" thickBot="1">
      <c r="A59" s="1"/>
      <c r="B59" s="3"/>
    </row>
    <row r="60" ht="12.75">
      <c r="B60" s="1"/>
    </row>
  </sheetData>
  <sheetProtection/>
  <mergeCells count="3">
    <mergeCell ref="A22:B22"/>
    <mergeCell ref="A50:B50"/>
    <mergeCell ref="A4:B4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E60"/>
  <sheetViews>
    <sheetView zoomScale="75" zoomScaleNormal="75" zoomScalePageLayoutView="0" workbookViewId="0" topLeftCell="A1">
      <selection activeCell="K24" sqref="K24"/>
    </sheetView>
  </sheetViews>
  <sheetFormatPr defaultColWidth="11.421875" defaultRowHeight="12.75"/>
  <cols>
    <col min="1" max="1" width="27.140625" style="0" customWidth="1"/>
    <col min="2" max="2" width="28.57421875" style="0" customWidth="1"/>
    <col min="3" max="3" width="21.00390625" style="0" bestFit="1" customWidth="1"/>
    <col min="5" max="5" width="17.140625" style="0" bestFit="1" customWidth="1"/>
  </cols>
  <sheetData>
    <row r="4" spans="1:2" ht="15.75" thickBot="1">
      <c r="A4" s="46" t="s">
        <v>56</v>
      </c>
      <c r="B4" s="46"/>
    </row>
    <row r="5" spans="1:2" ht="15" thickTop="1">
      <c r="A5" s="15" t="s">
        <v>39</v>
      </c>
      <c r="B5" s="16"/>
    </row>
    <row r="6" spans="1:2" ht="14.25">
      <c r="A6" s="17" t="s">
        <v>40</v>
      </c>
      <c r="B6" s="18"/>
    </row>
    <row r="7" spans="1:2" ht="14.25">
      <c r="A7" s="17" t="s">
        <v>41</v>
      </c>
      <c r="B7" s="18">
        <v>450000</v>
      </c>
    </row>
    <row r="8" spans="1:3" ht="14.25">
      <c r="A8" s="17" t="s">
        <v>42</v>
      </c>
      <c r="B8" s="18">
        <f>IF(B7&gt;2*309000,B7,B7+34000)</f>
        <v>484000</v>
      </c>
      <c r="C8" t="s">
        <v>66</v>
      </c>
    </row>
    <row r="9" spans="1:2" ht="14.25">
      <c r="A9" s="17" t="s">
        <v>43</v>
      </c>
      <c r="B9" s="18"/>
    </row>
    <row r="10" spans="1:5" ht="14.25">
      <c r="A10" s="17" t="s">
        <v>44</v>
      </c>
      <c r="B10" s="19">
        <v>37361</v>
      </c>
      <c r="E10" s="2"/>
    </row>
    <row r="11" spans="1:2" ht="14.25">
      <c r="A11" s="17" t="s">
        <v>45</v>
      </c>
      <c r="B11" s="19"/>
    </row>
    <row r="12" spans="1:3" ht="14.25">
      <c r="A12" s="17" t="s">
        <v>46</v>
      </c>
      <c r="B12" s="19">
        <f ca="1">TODAY()</f>
        <v>40760</v>
      </c>
      <c r="C12" s="4" t="s">
        <v>67</v>
      </c>
    </row>
    <row r="13" spans="1:3" ht="14.25">
      <c r="A13" s="17" t="s">
        <v>47</v>
      </c>
      <c r="B13" s="19">
        <v>37257</v>
      </c>
      <c r="C13" t="s">
        <v>5</v>
      </c>
    </row>
    <row r="14" spans="1:3" ht="14.25">
      <c r="A14" s="17" t="s">
        <v>48</v>
      </c>
      <c r="B14" s="19">
        <v>37438</v>
      </c>
      <c r="C14" t="s">
        <v>6</v>
      </c>
    </row>
    <row r="15" spans="1:3" ht="14.25">
      <c r="A15" s="17" t="s">
        <v>49</v>
      </c>
      <c r="B15" s="19">
        <v>37361</v>
      </c>
      <c r="C15" t="s">
        <v>7</v>
      </c>
    </row>
    <row r="16" spans="1:2" ht="14.25">
      <c r="A16" s="17" t="s">
        <v>50</v>
      </c>
      <c r="B16" s="18">
        <v>5</v>
      </c>
    </row>
    <row r="17" spans="1:3" ht="14.25">
      <c r="A17" s="17" t="s">
        <v>51</v>
      </c>
      <c r="B17" s="18">
        <f>DAYS360(B13,B12)+1</f>
        <v>3455</v>
      </c>
      <c r="C17" s="1" t="s">
        <v>2</v>
      </c>
    </row>
    <row r="18" spans="1:3" ht="14.25">
      <c r="A18" s="17" t="s">
        <v>52</v>
      </c>
      <c r="B18" s="18">
        <f>B17</f>
        <v>3455</v>
      </c>
      <c r="C18" s="1" t="s">
        <v>2</v>
      </c>
    </row>
    <row r="19" spans="1:3" ht="14.25">
      <c r="A19" s="17" t="s">
        <v>53</v>
      </c>
      <c r="B19" s="18">
        <f>DAYS360(B14,B12)+1</f>
        <v>3275</v>
      </c>
      <c r="C19" t="s">
        <v>3</v>
      </c>
    </row>
    <row r="20" spans="1:3" ht="13.5" thickBot="1">
      <c r="A20" s="20" t="s">
        <v>54</v>
      </c>
      <c r="B20" s="21">
        <f>DAYS360(B15,B12)+1</f>
        <v>3351</v>
      </c>
      <c r="C20" s="1" t="s">
        <v>4</v>
      </c>
    </row>
    <row r="21" spans="1:2" ht="13.5" thickTop="1">
      <c r="A21" s="1"/>
      <c r="B21" s="1"/>
    </row>
    <row r="22" spans="1:2" ht="15.75" thickBot="1">
      <c r="A22" s="44" t="s">
        <v>55</v>
      </c>
      <c r="B22" s="44"/>
    </row>
    <row r="23" spans="1:4" ht="13.5" thickTop="1">
      <c r="A23" s="22" t="s">
        <v>58</v>
      </c>
      <c r="B23" s="23">
        <f>B7/30*B16</f>
        <v>75000</v>
      </c>
      <c r="D23" s="4"/>
    </row>
    <row r="24" spans="1:2" ht="12.75">
      <c r="A24" s="24" t="s">
        <v>59</v>
      </c>
      <c r="B24" s="25">
        <f>IF(B7&gt;309000*2,0,34000/30*B16)</f>
        <v>5666.666666666666</v>
      </c>
    </row>
    <row r="25" spans="1:2" ht="12.75">
      <c r="A25" s="24" t="s">
        <v>60</v>
      </c>
      <c r="B25" s="25">
        <f>-(B23)*4%</f>
        <v>-3000</v>
      </c>
    </row>
    <row r="26" spans="1:2" ht="12.75">
      <c r="A26" s="24" t="s">
        <v>61</v>
      </c>
      <c r="B26" s="25">
        <f>-(B23)*3.375%</f>
        <v>-2531.25</v>
      </c>
    </row>
    <row r="27" spans="1:2" ht="12.75">
      <c r="A27" s="24" t="s">
        <v>62</v>
      </c>
      <c r="B27" s="25">
        <f>B8*B17/360</f>
        <v>4645055.555555556</v>
      </c>
    </row>
    <row r="28" spans="1:4" ht="12.75">
      <c r="A28" s="24" t="s">
        <v>63</v>
      </c>
      <c r="B28" s="25">
        <f>B27*0.12*B18/360</f>
        <v>5349555.648148148</v>
      </c>
      <c r="D28" t="s">
        <v>10</v>
      </c>
    </row>
    <row r="29" spans="1:2" ht="12.75">
      <c r="A29" s="24" t="s">
        <v>64</v>
      </c>
      <c r="B29" s="25">
        <f>IF(B19&gt;=90,B8*B19/360,IF(B6="Inferior un año",B8*B19/360,0))</f>
        <v>4403055.555555556</v>
      </c>
    </row>
    <row r="30" spans="1:2" ht="13.5" thickBot="1">
      <c r="A30" s="20" t="s">
        <v>65</v>
      </c>
      <c r="B30" s="21">
        <f>IF(B20&gt;=180,B7*B20/360,IF(B6="Inferior un año",B10*B20/360,0))</f>
        <v>4188750</v>
      </c>
    </row>
    <row r="31" spans="1:2" ht="14.25" thickBot="1" thickTop="1">
      <c r="A31" s="1"/>
      <c r="B31" s="3"/>
    </row>
    <row r="32" spans="1:2" ht="13.5" thickBot="1">
      <c r="A32" s="26" t="s">
        <v>57</v>
      </c>
      <c r="B32" s="27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2"/>
    </row>
    <row r="39" spans="1:2" ht="12.75">
      <c r="A39" s="1"/>
      <c r="B39" s="2"/>
    </row>
    <row r="40" spans="1:2" ht="12.75">
      <c r="A40" s="1"/>
      <c r="B40" s="2"/>
    </row>
    <row r="41" spans="1:2" ht="12.75">
      <c r="A41" s="1"/>
      <c r="B41" s="2"/>
    </row>
    <row r="42" spans="1:2" ht="12.75">
      <c r="A42" s="1"/>
      <c r="B42" s="2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45"/>
      <c r="B50" s="45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3.5" thickBot="1">
      <c r="A59" s="1"/>
      <c r="B59" s="3"/>
    </row>
    <row r="60" ht="12.75">
      <c r="B60" s="1"/>
    </row>
  </sheetData>
  <sheetProtection/>
  <mergeCells count="3">
    <mergeCell ref="A22:B22"/>
    <mergeCell ref="A50:B50"/>
    <mergeCell ref="A4:B4"/>
  </mergeCells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19"/>
  <sheetViews>
    <sheetView zoomScalePageLayoutView="0" workbookViewId="0" topLeftCell="A16">
      <selection activeCell="E2" sqref="E2"/>
    </sheetView>
  </sheetViews>
  <sheetFormatPr defaultColWidth="11.421875" defaultRowHeight="12.75"/>
  <cols>
    <col min="1" max="1" width="13.7109375" style="0" bestFit="1" customWidth="1"/>
    <col min="2" max="2" width="8.00390625" style="0" bestFit="1" customWidth="1"/>
    <col min="3" max="3" width="16.7109375" style="0" bestFit="1" customWidth="1"/>
  </cols>
  <sheetData>
    <row r="2" ht="13.5" thickBot="1"/>
    <row r="3" spans="1:4" ht="16.5" thickBot="1" thickTop="1">
      <c r="A3" s="41" t="s">
        <v>71</v>
      </c>
      <c r="B3" s="42"/>
      <c r="C3" s="42"/>
      <c r="D3" s="43"/>
    </row>
    <row r="4" spans="1:4" ht="13.5" thickBot="1">
      <c r="A4" s="32" t="s">
        <v>75</v>
      </c>
      <c r="B4" s="33" t="s">
        <v>9</v>
      </c>
      <c r="C4" s="33" t="s">
        <v>73</v>
      </c>
      <c r="D4" s="34" t="s">
        <v>8</v>
      </c>
    </row>
    <row r="5" spans="1:4" ht="13.5" thickBot="1">
      <c r="A5" s="35" t="s">
        <v>79</v>
      </c>
      <c r="B5" s="28">
        <v>270500</v>
      </c>
      <c r="C5" s="28">
        <v>158478</v>
      </c>
      <c r="D5" s="29">
        <v>485324</v>
      </c>
    </row>
    <row r="6" spans="1:4" ht="13.5" thickBot="1">
      <c r="A6" s="35" t="s">
        <v>72</v>
      </c>
      <c r="B6" s="28">
        <v>320147</v>
      </c>
      <c r="C6" s="28">
        <v>257456</v>
      </c>
      <c r="D6" s="29">
        <v>501478</v>
      </c>
    </row>
    <row r="7" spans="1:4" ht="13.5" thickBot="1">
      <c r="A7" s="36" t="s">
        <v>74</v>
      </c>
      <c r="B7" s="30">
        <v>335456</v>
      </c>
      <c r="C7" s="30">
        <v>298753</v>
      </c>
      <c r="D7" s="31">
        <v>515236</v>
      </c>
    </row>
    <row r="8" ht="14.25" thickBot="1" thickTop="1"/>
    <row r="9" spans="1:4" ht="16.5" thickBot="1" thickTop="1">
      <c r="A9" s="41" t="s">
        <v>76</v>
      </c>
      <c r="B9" s="42"/>
      <c r="C9" s="42"/>
      <c r="D9" s="43"/>
    </row>
    <row r="10" spans="1:4" ht="13.5" thickBot="1">
      <c r="A10" s="32" t="s">
        <v>75</v>
      </c>
      <c r="B10" s="33" t="s">
        <v>9</v>
      </c>
      <c r="C10" s="33" t="s">
        <v>73</v>
      </c>
      <c r="D10" s="34" t="s">
        <v>8</v>
      </c>
    </row>
    <row r="11" spans="1:4" ht="13.5" thickBot="1">
      <c r="A11" s="35" t="s">
        <v>79</v>
      </c>
      <c r="B11" s="28">
        <v>309369</v>
      </c>
      <c r="C11" s="28">
        <v>257456</v>
      </c>
      <c r="D11" s="29">
        <v>9852</v>
      </c>
    </row>
    <row r="12" spans="1:4" ht="13.5" thickBot="1">
      <c r="A12" s="35" t="s">
        <v>72</v>
      </c>
      <c r="B12" s="28">
        <v>328147</v>
      </c>
      <c r="C12" s="28">
        <v>295789</v>
      </c>
      <c r="D12" s="29">
        <v>11365</v>
      </c>
    </row>
    <row r="13" spans="1:4" ht="13.5" thickBot="1">
      <c r="A13" s="36" t="s">
        <v>74</v>
      </c>
      <c r="B13" s="30">
        <v>402789</v>
      </c>
      <c r="C13" s="30">
        <v>320478</v>
      </c>
      <c r="D13" s="31">
        <v>15000</v>
      </c>
    </row>
    <row r="14" ht="14.25" thickBot="1" thickTop="1"/>
    <row r="15" spans="1:4" ht="16.5" thickBot="1" thickTop="1">
      <c r="A15" s="41" t="s">
        <v>77</v>
      </c>
      <c r="B15" s="42"/>
      <c r="C15" s="42"/>
      <c r="D15" s="43"/>
    </row>
    <row r="16" spans="1:4" ht="13.5" thickBot="1">
      <c r="A16" s="32" t="s">
        <v>75</v>
      </c>
      <c r="B16" s="33" t="s">
        <v>9</v>
      </c>
      <c r="C16" s="33" t="s">
        <v>73</v>
      </c>
      <c r="D16" s="34" t="s">
        <v>8</v>
      </c>
    </row>
    <row r="17" spans="1:4" ht="13.5" thickBot="1">
      <c r="A17" s="35" t="s">
        <v>79</v>
      </c>
      <c r="B17" s="28">
        <v>189258</v>
      </c>
      <c r="C17" s="28">
        <v>179369</v>
      </c>
      <c r="D17" s="29">
        <v>85236</v>
      </c>
    </row>
    <row r="18" spans="1:4" ht="13.5" thickBot="1">
      <c r="A18" s="35" t="s">
        <v>72</v>
      </c>
      <c r="B18" s="28">
        <v>205789</v>
      </c>
      <c r="C18" s="28">
        <v>198741</v>
      </c>
      <c r="D18" s="29">
        <v>94258</v>
      </c>
    </row>
    <row r="19" spans="1:4" ht="13.5" thickBot="1">
      <c r="A19" s="36" t="s">
        <v>74</v>
      </c>
      <c r="B19" s="30">
        <v>256241</v>
      </c>
      <c r="C19" s="30">
        <v>235780</v>
      </c>
      <c r="D19" s="31">
        <v>101303</v>
      </c>
    </row>
    <row r="20" ht="13.5" thickTop="1"/>
  </sheetData>
  <sheetProtection/>
  <mergeCells count="3">
    <mergeCell ref="A3:D3"/>
    <mergeCell ref="A9:D9"/>
    <mergeCell ref="A15:D1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de sistemas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CENSA</dc:creator>
  <cp:keywords/>
  <dc:description/>
  <cp:lastModifiedBy>user</cp:lastModifiedBy>
  <dcterms:created xsi:type="dcterms:W3CDTF">2002-11-05T11:03:00Z</dcterms:created>
  <dcterms:modified xsi:type="dcterms:W3CDTF">2011-08-05T20:16:12Z</dcterms:modified>
  <cp:category/>
  <cp:version/>
  <cp:contentType/>
  <cp:contentStatus/>
</cp:coreProperties>
</file>